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1355" windowHeight="87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Sheet1!$B$1:$J$57</definedName>
    <definedName name="_xlnm.Print_Area" localSheetId="1">Sheet2!#REF!</definedName>
  </definedNames>
  <calcPr calcId="125725"/>
</workbook>
</file>

<file path=xl/calcChain.xml><?xml version="1.0" encoding="utf-8"?>
<calcChain xmlns="http://schemas.openxmlformats.org/spreadsheetml/2006/main">
  <c r="J51" i="1"/>
  <c r="E43"/>
  <c r="F43"/>
  <c r="G43"/>
  <c r="H43"/>
  <c r="I43"/>
  <c r="J43"/>
  <c r="D43"/>
  <c r="I41"/>
  <c r="J39"/>
  <c r="J34"/>
  <c r="J29"/>
  <c r="J20"/>
  <c r="J14"/>
  <c r="J9"/>
  <c r="J45"/>
  <c r="J52"/>
  <c r="J49"/>
  <c r="J50"/>
  <c r="I39"/>
  <c r="I34"/>
  <c r="I29"/>
  <c r="I20"/>
  <c r="I14"/>
  <c r="I9"/>
  <c r="I51"/>
  <c r="H49"/>
  <c r="H50"/>
  <c r="I49"/>
  <c r="I50"/>
  <c r="H51"/>
  <c r="E39"/>
  <c r="F39"/>
  <c r="G39"/>
  <c r="H39"/>
  <c r="D39"/>
  <c r="H34"/>
  <c r="G34"/>
  <c r="F34"/>
  <c r="E34"/>
  <c r="D34"/>
  <c r="E29"/>
  <c r="F29"/>
  <c r="G29"/>
  <c r="H29"/>
  <c r="D29"/>
  <c r="H20"/>
  <c r="G20"/>
  <c r="F20"/>
  <c r="E20"/>
  <c r="D20"/>
  <c r="H9"/>
  <c r="E14"/>
  <c r="F14"/>
  <c r="G14"/>
  <c r="H14"/>
  <c r="D14"/>
  <c r="E9"/>
  <c r="F9"/>
  <c r="G9"/>
  <c r="D9"/>
  <c r="G51"/>
  <c r="F51"/>
  <c r="E51"/>
  <c r="D51"/>
  <c r="H45"/>
  <c r="H52"/>
  <c r="I45"/>
  <c r="G45"/>
  <c r="F45"/>
  <c r="D45"/>
  <c r="D49"/>
  <c r="D50"/>
  <c r="E45"/>
  <c r="E49"/>
  <c r="E50"/>
  <c r="I52"/>
  <c r="F52"/>
  <c r="G52"/>
  <c r="E52"/>
  <c r="G49"/>
  <c r="G50"/>
  <c r="D52"/>
  <c r="F49"/>
  <c r="F50"/>
</calcChain>
</file>

<file path=xl/sharedStrings.xml><?xml version="1.0" encoding="utf-8"?>
<sst xmlns="http://schemas.openxmlformats.org/spreadsheetml/2006/main" count="59" uniqueCount="49">
  <si>
    <t>Administration</t>
  </si>
  <si>
    <t>Conference/Travelling</t>
  </si>
  <si>
    <t>Seats</t>
  </si>
  <si>
    <t>Contribution from Balances</t>
  </si>
  <si>
    <t>Tax Base</t>
  </si>
  <si>
    <t>Grass Cutting Playing Fields</t>
  </si>
  <si>
    <t>Increase in Council Tax</t>
  </si>
  <si>
    <t>Increase in Tax Base</t>
  </si>
  <si>
    <t>Increase in Precept</t>
  </si>
  <si>
    <t>GRESFORD COMMUNITY COUNCIL</t>
  </si>
  <si>
    <t>PRECEPT</t>
  </si>
  <si>
    <t>2010/11</t>
  </si>
  <si>
    <t>2011/12</t>
  </si>
  <si>
    <t>Clerk</t>
  </si>
  <si>
    <t>Salary &amp; Allowances</t>
  </si>
  <si>
    <t>Insurance</t>
  </si>
  <si>
    <t>District Audit</t>
  </si>
  <si>
    <t>One Voice Wales</t>
  </si>
  <si>
    <t>Grants</t>
  </si>
  <si>
    <t>General</t>
  </si>
  <si>
    <t>Parks equipment &amp; repairs</t>
  </si>
  <si>
    <t>Gresford Lake</t>
  </si>
  <si>
    <t>Tree Planting etc</t>
  </si>
  <si>
    <t>Street Lighting</t>
  </si>
  <si>
    <t>2012/13</t>
  </si>
  <si>
    <t>2013/14</t>
  </si>
  <si>
    <t>Other Admin</t>
  </si>
  <si>
    <t>Community areas</t>
  </si>
  <si>
    <t>2014/15</t>
  </si>
  <si>
    <t>Receipts</t>
  </si>
  <si>
    <t>Other</t>
  </si>
  <si>
    <t>£</t>
  </si>
  <si>
    <t>2015/16</t>
  </si>
  <si>
    <t>Contingency and Chair</t>
  </si>
  <si>
    <t>Electricity Supply</t>
  </si>
  <si>
    <t>Maintenance of Street Lights</t>
  </si>
  <si>
    <t>New Street Lights</t>
  </si>
  <si>
    <t>Repairs to Street Lights</t>
  </si>
  <si>
    <t>Community Council Elections</t>
  </si>
  <si>
    <t xml:space="preserve">Loan Repayment Gresford Memorial Hall  </t>
  </si>
  <si>
    <t>Cemetary (Net of Income)</t>
  </si>
  <si>
    <t>Community Centre (WCBC)</t>
  </si>
  <si>
    <t>Major Projects*</t>
  </si>
  <si>
    <t>C/fwd</t>
  </si>
  <si>
    <t>2016/17</t>
  </si>
  <si>
    <t>The above precept for the year ending 31st March 2017  was approved by Gresford Community Council at its meeting on 3rd December 2015</t>
  </si>
  <si>
    <t>Christmas tree etc</t>
  </si>
  <si>
    <t>Youth Projects</t>
  </si>
  <si>
    <t>Includes Gresford  Library,  Marford Community Centretre,  MyPAG,  IMAGE (including Village development), Trust</t>
  </si>
</sst>
</file>

<file path=xl/styles.xml><?xml version="1.0" encoding="utf-8"?>
<styleSheet xmlns="http://schemas.openxmlformats.org/spreadsheetml/2006/main">
  <numFmts count="2">
    <numFmt numFmtId="8" formatCode="&quot;£&quot;#,##0.00;[Red]\-&quot;£&quot;#,##0.00"/>
    <numFmt numFmtId="165" formatCode="#,##0_ ;[Red]\-#,##0\ "/>
  </numFmts>
  <fonts count="5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/>
    <xf numFmtId="165" fontId="1" fillId="0" borderId="0" xfId="0" applyNumberFormat="1" applyFont="1"/>
    <xf numFmtId="165" fontId="0" fillId="0" borderId="0" xfId="0" applyNumberFormat="1" applyAlignment="1"/>
    <xf numFmtId="165" fontId="0" fillId="0" borderId="1" xfId="0" applyNumberFormat="1" applyBorder="1"/>
    <xf numFmtId="8" fontId="0" fillId="0" borderId="0" xfId="0" applyNumberFormat="1"/>
    <xf numFmtId="10" fontId="0" fillId="0" borderId="0" xfId="0" applyNumberFormat="1"/>
    <xf numFmtId="165" fontId="3" fillId="0" borderId="0" xfId="0" applyNumberFormat="1" applyFont="1"/>
    <xf numFmtId="165" fontId="0" fillId="0" borderId="0" xfId="0" applyNumberFormat="1" applyFill="1" applyAlignment="1"/>
    <xf numFmtId="165" fontId="0" fillId="0" borderId="0" xfId="0" applyNumberFormat="1" applyFill="1"/>
    <xf numFmtId="165" fontId="0" fillId="0" borderId="0" xfId="0" applyNumberFormat="1" applyBorder="1"/>
    <xf numFmtId="165" fontId="0" fillId="0" borderId="2" xfId="0" applyNumberFormat="1" applyBorder="1" applyAlignment="1"/>
    <xf numFmtId="165" fontId="0" fillId="0" borderId="0" xfId="0" applyNumberFormat="1" applyBorder="1" applyAlignment="1"/>
    <xf numFmtId="165" fontId="0" fillId="0" borderId="0" xfId="0" applyNumberFormat="1" applyFill="1" applyBorder="1" applyAlignment="1"/>
    <xf numFmtId="165" fontId="0" fillId="0" borderId="0" xfId="0" quotePrefix="1" applyNumberFormat="1" applyAlignment="1">
      <alignment horizontal="center"/>
    </xf>
    <xf numFmtId="165" fontId="2" fillId="0" borderId="0" xfId="0" applyNumberFormat="1" applyFont="1" applyAlignment="1">
      <alignment horizontal="center"/>
    </xf>
    <xf numFmtId="165" fontId="0" fillId="0" borderId="0" xfId="0" applyNumberFormat="1" applyFill="1" applyBorder="1"/>
    <xf numFmtId="0" fontId="1" fillId="0" borderId="0" xfId="0" applyFont="1" applyAlignment="1">
      <alignment horizontal="centerContinuous" vertical="justify"/>
    </xf>
    <xf numFmtId="0" fontId="0" fillId="0" borderId="0" xfId="0" applyAlignment="1">
      <alignment horizontal="centerContinuous"/>
    </xf>
    <xf numFmtId="0" fontId="0" fillId="0" borderId="0" xfId="0" applyAlignment="1"/>
    <xf numFmtId="0" fontId="4" fillId="0" borderId="0" xfId="0" applyFont="1"/>
    <xf numFmtId="165" fontId="2" fillId="0" borderId="0" xfId="0" quotePrefix="1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workbookViewId="0">
      <selection activeCell="B1" sqref="B1:J57"/>
    </sheetView>
  </sheetViews>
  <sheetFormatPr defaultRowHeight="12.75"/>
  <cols>
    <col min="1" max="1" width="3.28515625" customWidth="1"/>
    <col min="2" max="2" width="16.7109375" customWidth="1"/>
    <col min="3" max="3" width="26.85546875" style="1" customWidth="1"/>
    <col min="9" max="10" width="11.85546875" customWidth="1"/>
  </cols>
  <sheetData>
    <row r="1" spans="1:10">
      <c r="B1" s="4"/>
      <c r="C1" s="5" t="s">
        <v>9</v>
      </c>
      <c r="D1" s="4"/>
      <c r="E1" s="4"/>
    </row>
    <row r="2" spans="1:10">
      <c r="B2" s="4"/>
      <c r="C2" s="4"/>
      <c r="D2" s="4"/>
      <c r="E2" s="4"/>
    </row>
    <row r="3" spans="1:10">
      <c r="B3" s="4"/>
      <c r="C3" s="4" t="s">
        <v>10</v>
      </c>
      <c r="D3" s="17" t="s">
        <v>11</v>
      </c>
      <c r="E3" s="17" t="s">
        <v>12</v>
      </c>
      <c r="F3" s="17" t="s">
        <v>24</v>
      </c>
      <c r="G3" s="3" t="s">
        <v>25</v>
      </c>
      <c r="H3" s="17" t="s">
        <v>28</v>
      </c>
      <c r="I3" s="17" t="s">
        <v>32</v>
      </c>
      <c r="J3" s="24" t="s">
        <v>44</v>
      </c>
    </row>
    <row r="4" spans="1:10">
      <c r="B4" s="4"/>
      <c r="C4" s="4"/>
      <c r="D4" s="18" t="s">
        <v>31</v>
      </c>
      <c r="E4" s="18" t="s">
        <v>31</v>
      </c>
      <c r="F4" s="18" t="s">
        <v>31</v>
      </c>
      <c r="G4" s="18" t="s">
        <v>31</v>
      </c>
      <c r="H4" s="18" t="s">
        <v>31</v>
      </c>
      <c r="I4" s="18" t="s">
        <v>31</v>
      </c>
      <c r="J4" s="18" t="s">
        <v>31</v>
      </c>
    </row>
    <row r="5" spans="1:10">
      <c r="B5" s="10" t="s">
        <v>23</v>
      </c>
      <c r="C5" s="4" t="s">
        <v>34</v>
      </c>
      <c r="D5" s="6">
        <v>3500</v>
      </c>
      <c r="E5" s="6">
        <v>3500</v>
      </c>
      <c r="F5" s="6">
        <v>3500</v>
      </c>
      <c r="G5" s="6">
        <v>6500</v>
      </c>
      <c r="H5" s="6">
        <v>7500</v>
      </c>
      <c r="I5" s="4">
        <v>11000</v>
      </c>
      <c r="J5" s="4">
        <v>11200</v>
      </c>
    </row>
    <row r="6" spans="1:10">
      <c r="B6" s="4"/>
      <c r="C6" s="4" t="s">
        <v>35</v>
      </c>
      <c r="D6" s="6">
        <v>8000</v>
      </c>
      <c r="E6" s="6">
        <v>8000</v>
      </c>
      <c r="F6" s="6">
        <v>8000</v>
      </c>
      <c r="G6" s="6">
        <v>8000</v>
      </c>
      <c r="H6" s="6">
        <v>7000</v>
      </c>
      <c r="I6" s="4">
        <v>11000</v>
      </c>
      <c r="J6" s="4">
        <v>11000</v>
      </c>
    </row>
    <row r="7" spans="1:10">
      <c r="B7" s="4"/>
      <c r="C7" s="4" t="s">
        <v>37</v>
      </c>
      <c r="D7" s="6">
        <v>1200</v>
      </c>
      <c r="E7" s="6">
        <v>1200</v>
      </c>
      <c r="F7" s="6">
        <v>1200</v>
      </c>
      <c r="G7" s="6">
        <v>1600</v>
      </c>
      <c r="H7" s="6">
        <v>1600</v>
      </c>
      <c r="I7" s="4">
        <v>1600</v>
      </c>
      <c r="J7" s="4">
        <v>1500</v>
      </c>
    </row>
    <row r="8" spans="1:10">
      <c r="A8" s="23" t="s">
        <v>43</v>
      </c>
      <c r="B8" s="4"/>
      <c r="C8" s="4" t="s">
        <v>36</v>
      </c>
      <c r="D8" s="6">
        <v>3000</v>
      </c>
      <c r="E8" s="6">
        <v>3000</v>
      </c>
      <c r="F8" s="6">
        <v>3000</v>
      </c>
      <c r="G8" s="6">
        <v>3000</v>
      </c>
      <c r="H8" s="6">
        <v>3000</v>
      </c>
      <c r="I8" s="4">
        <v>1000</v>
      </c>
      <c r="J8" s="4">
        <v>1000</v>
      </c>
    </row>
    <row r="9" spans="1:10">
      <c r="B9" s="4"/>
      <c r="C9" s="4"/>
      <c r="D9" s="14">
        <f t="shared" ref="D9:I9" si="0">SUM(D5:D8)</f>
        <v>15700</v>
      </c>
      <c r="E9" s="14">
        <f t="shared" si="0"/>
        <v>15700</v>
      </c>
      <c r="F9" s="14">
        <f t="shared" si="0"/>
        <v>15700</v>
      </c>
      <c r="G9" s="14">
        <f t="shared" si="0"/>
        <v>19100</v>
      </c>
      <c r="H9" s="14">
        <f t="shared" si="0"/>
        <v>19100</v>
      </c>
      <c r="I9" s="14">
        <f t="shared" si="0"/>
        <v>24600</v>
      </c>
      <c r="J9" s="14">
        <f>SUM(J5:J8)</f>
        <v>24700</v>
      </c>
    </row>
    <row r="10" spans="1:10">
      <c r="B10" s="4"/>
      <c r="C10" s="4"/>
      <c r="D10" s="15"/>
      <c r="E10" s="15"/>
      <c r="F10" s="15"/>
      <c r="G10" s="15"/>
      <c r="H10" s="6"/>
      <c r="I10" s="4"/>
      <c r="J10" s="4"/>
    </row>
    <row r="11" spans="1:10">
      <c r="B11" s="4" t="s">
        <v>13</v>
      </c>
      <c r="C11" s="4" t="s">
        <v>14</v>
      </c>
      <c r="D11" s="6">
        <v>11000</v>
      </c>
      <c r="E11" s="6">
        <v>11000</v>
      </c>
      <c r="F11" s="6">
        <v>11000</v>
      </c>
      <c r="G11" s="4">
        <v>11100</v>
      </c>
      <c r="H11" s="6">
        <v>12500</v>
      </c>
      <c r="I11" s="4">
        <v>13000</v>
      </c>
      <c r="J11" s="4">
        <v>14000</v>
      </c>
    </row>
    <row r="12" spans="1:10">
      <c r="B12" s="4"/>
      <c r="C12" s="4" t="s">
        <v>15</v>
      </c>
      <c r="D12" s="6">
        <v>5000</v>
      </c>
      <c r="E12" s="6">
        <v>6000</v>
      </c>
      <c r="F12" s="6">
        <v>6000</v>
      </c>
      <c r="G12" s="6">
        <v>3000</v>
      </c>
      <c r="H12" s="6">
        <v>4500</v>
      </c>
      <c r="I12" s="4">
        <v>3000</v>
      </c>
      <c r="J12" s="4">
        <v>3000</v>
      </c>
    </row>
    <row r="13" spans="1:10">
      <c r="B13" s="4"/>
      <c r="C13" s="4" t="s">
        <v>0</v>
      </c>
      <c r="D13" s="6">
        <v>3000</v>
      </c>
      <c r="E13" s="6">
        <v>2000</v>
      </c>
      <c r="F13" s="6">
        <v>2000</v>
      </c>
      <c r="G13" s="6">
        <v>3000</v>
      </c>
      <c r="H13" s="6">
        <v>3000</v>
      </c>
      <c r="I13" s="4">
        <v>3000</v>
      </c>
      <c r="J13" s="4">
        <v>2500</v>
      </c>
    </row>
    <row r="14" spans="1:10">
      <c r="B14" s="4"/>
      <c r="C14" s="4"/>
      <c r="D14" s="14">
        <f t="shared" ref="D14:I14" si="1">SUM(D11:D13)</f>
        <v>19000</v>
      </c>
      <c r="E14" s="14">
        <f t="shared" si="1"/>
        <v>19000</v>
      </c>
      <c r="F14" s="14">
        <f t="shared" si="1"/>
        <v>19000</v>
      </c>
      <c r="G14" s="14">
        <f t="shared" si="1"/>
        <v>17100</v>
      </c>
      <c r="H14" s="14">
        <f t="shared" si="1"/>
        <v>20000</v>
      </c>
      <c r="I14" s="14">
        <f t="shared" si="1"/>
        <v>19000</v>
      </c>
      <c r="J14" s="14">
        <f>SUM(J11:J13)</f>
        <v>19500</v>
      </c>
    </row>
    <row r="15" spans="1:10">
      <c r="B15" s="4"/>
      <c r="C15" s="4"/>
      <c r="D15" s="15"/>
      <c r="E15" s="15"/>
      <c r="F15" s="15"/>
      <c r="G15" s="15"/>
      <c r="H15" s="15"/>
      <c r="I15" s="4"/>
      <c r="J15" s="4"/>
    </row>
    <row r="16" spans="1:10">
      <c r="B16" s="4" t="s">
        <v>26</v>
      </c>
      <c r="C16" s="4" t="s">
        <v>16</v>
      </c>
      <c r="D16" s="4">
        <v>1000</v>
      </c>
      <c r="E16" s="4">
        <v>1000</v>
      </c>
      <c r="F16" s="4">
        <v>1000</v>
      </c>
      <c r="G16" s="6">
        <v>1500</v>
      </c>
      <c r="H16" s="6">
        <v>1500</v>
      </c>
      <c r="I16" s="6">
        <v>1000</v>
      </c>
      <c r="J16" s="6">
        <v>1000</v>
      </c>
    </row>
    <row r="17" spans="1:10">
      <c r="B17" s="4"/>
      <c r="C17" s="4" t="s">
        <v>17</v>
      </c>
      <c r="D17" s="4">
        <v>500</v>
      </c>
      <c r="E17" s="4">
        <v>600</v>
      </c>
      <c r="F17" s="4">
        <v>600</v>
      </c>
      <c r="G17" s="6">
        <v>700</v>
      </c>
      <c r="H17" s="6">
        <v>700</v>
      </c>
      <c r="I17" s="6">
        <v>700</v>
      </c>
      <c r="J17" s="6">
        <v>700</v>
      </c>
    </row>
    <row r="18" spans="1:10">
      <c r="B18" s="4"/>
      <c r="C18" s="4" t="s">
        <v>1</v>
      </c>
      <c r="D18" s="4">
        <v>500</v>
      </c>
      <c r="E18" s="4">
        <v>400</v>
      </c>
      <c r="F18" s="11">
        <v>100</v>
      </c>
      <c r="G18" s="6">
        <v>200</v>
      </c>
      <c r="H18" s="6">
        <v>300</v>
      </c>
      <c r="I18" s="6">
        <v>300</v>
      </c>
      <c r="J18" s="6">
        <v>300</v>
      </c>
    </row>
    <row r="19" spans="1:10">
      <c r="B19" s="4"/>
      <c r="C19" s="4" t="s">
        <v>38</v>
      </c>
      <c r="D19" s="4">
        <v>200</v>
      </c>
      <c r="E19" s="4">
        <v>200</v>
      </c>
      <c r="F19" s="6">
        <v>5500</v>
      </c>
      <c r="G19" s="6">
        <v>0</v>
      </c>
      <c r="H19" s="6">
        <v>0</v>
      </c>
      <c r="I19" s="6">
        <v>0</v>
      </c>
      <c r="J19" s="6">
        <v>0</v>
      </c>
    </row>
    <row r="20" spans="1:10">
      <c r="B20" s="4"/>
      <c r="C20" s="4"/>
      <c r="D20" s="14">
        <f t="shared" ref="D20:I20" si="2">SUM(D16:D19)</f>
        <v>2200</v>
      </c>
      <c r="E20" s="14">
        <f t="shared" si="2"/>
        <v>2200</v>
      </c>
      <c r="F20" s="14">
        <f t="shared" si="2"/>
        <v>7200</v>
      </c>
      <c r="G20" s="14">
        <f t="shared" si="2"/>
        <v>2400</v>
      </c>
      <c r="H20" s="14">
        <f t="shared" si="2"/>
        <v>2500</v>
      </c>
      <c r="I20" s="14">
        <f t="shared" si="2"/>
        <v>2000</v>
      </c>
      <c r="J20" s="14">
        <f>SUM(J16:J19)</f>
        <v>2000</v>
      </c>
    </row>
    <row r="21" spans="1:10">
      <c r="I21" s="4"/>
      <c r="J21" s="4"/>
    </row>
    <row r="22" spans="1:10">
      <c r="I22" s="4"/>
      <c r="J22" s="4"/>
    </row>
    <row r="23" spans="1:10">
      <c r="A23" s="23" t="s">
        <v>43</v>
      </c>
      <c r="B23" s="4" t="s">
        <v>27</v>
      </c>
      <c r="C23" s="4" t="s">
        <v>20</v>
      </c>
      <c r="D23" s="4">
        <v>8500</v>
      </c>
      <c r="E23" s="4">
        <v>8500</v>
      </c>
      <c r="F23" s="4">
        <v>6000</v>
      </c>
      <c r="G23" s="6">
        <v>6000</v>
      </c>
      <c r="H23" s="6">
        <v>5000</v>
      </c>
      <c r="I23" s="6">
        <v>6000</v>
      </c>
      <c r="J23" s="6">
        <v>6000</v>
      </c>
    </row>
    <row r="24" spans="1:10">
      <c r="B24" s="4"/>
      <c r="C24" s="4" t="s">
        <v>5</v>
      </c>
      <c r="D24" s="4">
        <v>2000</v>
      </c>
      <c r="E24" s="4">
        <v>2000</v>
      </c>
      <c r="F24" s="4">
        <v>2000</v>
      </c>
      <c r="G24" s="6">
        <v>2000</v>
      </c>
      <c r="H24" s="6">
        <v>2000</v>
      </c>
      <c r="I24" s="6">
        <v>5000</v>
      </c>
      <c r="J24" s="6">
        <v>3000</v>
      </c>
    </row>
    <row r="25" spans="1:10">
      <c r="B25" s="4"/>
      <c r="C25" s="4" t="s">
        <v>46</v>
      </c>
      <c r="D25" s="4"/>
      <c r="E25" s="4"/>
      <c r="F25" s="4"/>
      <c r="G25" s="6"/>
      <c r="H25" s="6"/>
      <c r="I25" s="6"/>
      <c r="J25" s="6"/>
    </row>
    <row r="26" spans="1:10">
      <c r="B26" s="4"/>
      <c r="C26" s="4" t="s">
        <v>21</v>
      </c>
      <c r="D26" s="4">
        <v>500</v>
      </c>
      <c r="E26" s="4">
        <v>500</v>
      </c>
      <c r="F26" s="4">
        <v>500</v>
      </c>
      <c r="G26" s="6">
        <v>500</v>
      </c>
      <c r="H26" s="6">
        <v>200</v>
      </c>
      <c r="I26" s="6">
        <v>200</v>
      </c>
      <c r="J26" s="6">
        <v>200</v>
      </c>
    </row>
    <row r="27" spans="1:10">
      <c r="B27" s="4"/>
      <c r="C27" s="4" t="s">
        <v>2</v>
      </c>
      <c r="D27" s="4">
        <v>300</v>
      </c>
      <c r="E27" s="4">
        <v>300</v>
      </c>
      <c r="F27" s="4">
        <v>300</v>
      </c>
      <c r="G27" s="6">
        <v>500</v>
      </c>
      <c r="H27" s="6">
        <v>300</v>
      </c>
      <c r="I27" s="6">
        <v>300</v>
      </c>
      <c r="J27" s="6">
        <v>500</v>
      </c>
    </row>
    <row r="28" spans="1:10">
      <c r="B28" s="4"/>
      <c r="C28" s="4" t="s">
        <v>22</v>
      </c>
      <c r="D28" s="4">
        <v>400</v>
      </c>
      <c r="E28" s="4">
        <v>400</v>
      </c>
      <c r="F28" s="4">
        <v>400</v>
      </c>
      <c r="G28" s="6">
        <v>400</v>
      </c>
      <c r="H28" s="6">
        <v>500</v>
      </c>
      <c r="I28" s="6">
        <v>500</v>
      </c>
      <c r="J28" s="6">
        <v>500</v>
      </c>
    </row>
    <row r="29" spans="1:10">
      <c r="B29" s="4"/>
      <c r="C29" s="4"/>
      <c r="D29" s="14">
        <f t="shared" ref="D29:I29" si="3">SUM(D23:D28)</f>
        <v>11700</v>
      </c>
      <c r="E29" s="14">
        <f t="shared" si="3"/>
        <v>11700</v>
      </c>
      <c r="F29" s="14">
        <f t="shared" si="3"/>
        <v>9200</v>
      </c>
      <c r="G29" s="14">
        <f t="shared" si="3"/>
        <v>9400</v>
      </c>
      <c r="H29" s="14">
        <f t="shared" si="3"/>
        <v>8000</v>
      </c>
      <c r="I29" s="14">
        <f t="shared" si="3"/>
        <v>12000</v>
      </c>
      <c r="J29" s="14">
        <f>SUM(J23:J28)</f>
        <v>10200</v>
      </c>
    </row>
    <row r="30" spans="1:10">
      <c r="B30" s="4"/>
      <c r="C30" s="4"/>
      <c r="D30" s="15"/>
      <c r="E30" s="15"/>
      <c r="F30" s="15"/>
      <c r="G30" s="15"/>
      <c r="H30" s="15"/>
      <c r="I30" s="4"/>
      <c r="J30" s="4"/>
    </row>
    <row r="31" spans="1:10">
      <c r="B31" t="s">
        <v>30</v>
      </c>
      <c r="C31" s="4" t="s">
        <v>39</v>
      </c>
      <c r="D31" s="4">
        <v>10500</v>
      </c>
      <c r="E31" s="4">
        <v>10000</v>
      </c>
      <c r="F31" s="12">
        <v>8000</v>
      </c>
      <c r="G31" s="6">
        <v>8000</v>
      </c>
      <c r="H31" s="16">
        <v>7000</v>
      </c>
      <c r="I31" s="16">
        <v>7000</v>
      </c>
      <c r="J31" s="16">
        <v>7000</v>
      </c>
    </row>
    <row r="32" spans="1:10">
      <c r="A32" s="23" t="s">
        <v>43</v>
      </c>
      <c r="C32" s="4" t="s">
        <v>40</v>
      </c>
      <c r="D32" s="4">
        <v>5000</v>
      </c>
      <c r="E32" s="4">
        <v>5000</v>
      </c>
      <c r="F32" s="4">
        <v>5000</v>
      </c>
      <c r="G32" s="6">
        <v>5000</v>
      </c>
      <c r="H32" s="16">
        <v>5000</v>
      </c>
      <c r="I32" s="16">
        <v>5000</v>
      </c>
      <c r="J32" s="16">
        <v>5000</v>
      </c>
    </row>
    <row r="33" spans="2:10">
      <c r="C33" s="4" t="s">
        <v>41</v>
      </c>
      <c r="D33" s="4">
        <v>970</v>
      </c>
      <c r="E33" s="4">
        <v>1000</v>
      </c>
      <c r="F33" s="4">
        <v>972</v>
      </c>
      <c r="G33" s="6">
        <v>1348</v>
      </c>
      <c r="H33" s="16">
        <v>15000</v>
      </c>
      <c r="I33" s="16">
        <v>0</v>
      </c>
      <c r="J33" s="16">
        <v>0</v>
      </c>
    </row>
    <row r="34" spans="2:10">
      <c r="B34" s="4"/>
      <c r="C34" s="4"/>
      <c r="D34" s="14">
        <f t="shared" ref="D34:J34" si="4">SUM(D31:D33)</f>
        <v>16470</v>
      </c>
      <c r="E34" s="14">
        <f t="shared" si="4"/>
        <v>16000</v>
      </c>
      <c r="F34" s="14">
        <f t="shared" si="4"/>
        <v>13972</v>
      </c>
      <c r="G34" s="14">
        <f t="shared" si="4"/>
        <v>14348</v>
      </c>
      <c r="H34" s="14">
        <f t="shared" si="4"/>
        <v>27000</v>
      </c>
      <c r="I34" s="14">
        <f t="shared" si="4"/>
        <v>12000</v>
      </c>
      <c r="J34" s="14">
        <f t="shared" si="4"/>
        <v>12000</v>
      </c>
    </row>
    <row r="35" spans="2:10">
      <c r="B35" s="4"/>
      <c r="C35" s="4"/>
      <c r="D35" s="15"/>
      <c r="E35" s="15"/>
      <c r="F35" s="15"/>
      <c r="G35" s="15"/>
      <c r="H35" s="15"/>
      <c r="I35" s="4"/>
      <c r="J35" s="4"/>
    </row>
    <row r="36" spans="2:10">
      <c r="B36" s="4" t="s">
        <v>18</v>
      </c>
      <c r="C36" s="4" t="s">
        <v>19</v>
      </c>
      <c r="D36" s="4">
        <v>3000</v>
      </c>
      <c r="E36" s="4">
        <v>3000</v>
      </c>
      <c r="F36" s="4">
        <v>3000</v>
      </c>
      <c r="G36" s="6">
        <v>3000</v>
      </c>
      <c r="H36" s="6">
        <v>3000</v>
      </c>
      <c r="I36" s="6">
        <v>3000</v>
      </c>
      <c r="J36" s="6">
        <v>3000</v>
      </c>
    </row>
    <row r="37" spans="2:10">
      <c r="B37" s="4"/>
      <c r="C37" s="4" t="s">
        <v>47</v>
      </c>
      <c r="D37" s="4">
        <v>4500</v>
      </c>
      <c r="E37" s="4">
        <v>5500</v>
      </c>
      <c r="F37" s="4">
        <v>5500</v>
      </c>
      <c r="G37" s="6">
        <v>6600</v>
      </c>
      <c r="H37" s="16">
        <v>5000</v>
      </c>
      <c r="I37" s="16">
        <v>2500</v>
      </c>
      <c r="J37" s="16">
        <v>2500</v>
      </c>
    </row>
    <row r="38" spans="2:10">
      <c r="B38" s="4"/>
      <c r="C38" s="4" t="s">
        <v>42</v>
      </c>
      <c r="D38" s="4">
        <v>5000</v>
      </c>
      <c r="E38" s="4">
        <v>5000</v>
      </c>
      <c r="F38" s="4">
        <v>5000</v>
      </c>
      <c r="G38" s="6">
        <v>5000</v>
      </c>
      <c r="H38" s="6">
        <v>5000</v>
      </c>
      <c r="I38" s="6">
        <v>8500</v>
      </c>
      <c r="J38" s="6">
        <v>15000</v>
      </c>
    </row>
    <row r="39" spans="2:10">
      <c r="B39" s="4"/>
      <c r="C39" s="4"/>
      <c r="D39" s="14">
        <f t="shared" ref="D39:I39" si="5">SUM(D36:D38)</f>
        <v>12500</v>
      </c>
      <c r="E39" s="14">
        <f t="shared" si="5"/>
        <v>13500</v>
      </c>
      <c r="F39" s="14">
        <f t="shared" si="5"/>
        <v>13500</v>
      </c>
      <c r="G39" s="14">
        <f t="shared" si="5"/>
        <v>14600</v>
      </c>
      <c r="H39" s="14">
        <f t="shared" si="5"/>
        <v>13000</v>
      </c>
      <c r="I39" s="14">
        <f t="shared" si="5"/>
        <v>14000</v>
      </c>
      <c r="J39" s="14">
        <f>SUM(J36:J38)</f>
        <v>20500</v>
      </c>
    </row>
    <row r="40" spans="2:10">
      <c r="B40" s="4"/>
      <c r="C40" s="4"/>
      <c r="D40" s="15"/>
      <c r="E40" s="15"/>
      <c r="F40" s="15"/>
      <c r="G40" s="15"/>
      <c r="H40" s="15"/>
      <c r="I40" s="4"/>
      <c r="J40" s="4"/>
    </row>
    <row r="41" spans="2:10">
      <c r="B41" s="4" t="s">
        <v>3</v>
      </c>
      <c r="C41" s="4"/>
      <c r="D41" s="4">
        <v>-9000</v>
      </c>
      <c r="E41" s="4">
        <v>-9000</v>
      </c>
      <c r="F41" s="4">
        <v>-9000</v>
      </c>
      <c r="G41" s="6">
        <v>-7000</v>
      </c>
      <c r="H41" s="6">
        <v>-17000</v>
      </c>
      <c r="I41" s="6">
        <f>-7500-500</f>
        <v>-8000</v>
      </c>
      <c r="J41" s="6">
        <v>-8000</v>
      </c>
    </row>
    <row r="42" spans="2:10">
      <c r="B42" s="4" t="s">
        <v>33</v>
      </c>
      <c r="C42" s="4"/>
      <c r="D42" s="4">
        <v>2300</v>
      </c>
      <c r="E42" s="4">
        <v>2300</v>
      </c>
      <c r="F42" s="12">
        <v>2300</v>
      </c>
      <c r="G42" s="6">
        <v>2300</v>
      </c>
      <c r="H42" s="6">
        <v>2000</v>
      </c>
      <c r="I42" s="6">
        <v>2000</v>
      </c>
      <c r="J42" s="6">
        <v>2000</v>
      </c>
    </row>
    <row r="43" spans="2:10">
      <c r="B43" s="4"/>
      <c r="C43" s="4"/>
      <c r="D43" s="14">
        <f t="shared" ref="D43:J43" si="6">SUM(D41:D42)</f>
        <v>-6700</v>
      </c>
      <c r="E43" s="14">
        <f t="shared" si="6"/>
        <v>-6700</v>
      </c>
      <c r="F43" s="14">
        <f t="shared" si="6"/>
        <v>-6700</v>
      </c>
      <c r="G43" s="14">
        <f t="shared" si="6"/>
        <v>-4700</v>
      </c>
      <c r="H43" s="14">
        <f t="shared" si="6"/>
        <v>-15000</v>
      </c>
      <c r="I43" s="14">
        <f t="shared" si="6"/>
        <v>-6000</v>
      </c>
      <c r="J43" s="14">
        <f t="shared" si="6"/>
        <v>-6000</v>
      </c>
    </row>
    <row r="44" spans="2:10">
      <c r="B44" s="4" t="s">
        <v>29</v>
      </c>
      <c r="C44" s="4"/>
      <c r="D44" s="4"/>
      <c r="E44" s="4"/>
      <c r="F44" s="6"/>
      <c r="I44" s="6"/>
      <c r="J44" s="6"/>
    </row>
    <row r="45" spans="2:10" ht="13.5" thickBot="1">
      <c r="B45" s="4"/>
      <c r="C45" s="4"/>
      <c r="D45" s="7">
        <f t="shared" ref="D45:J45" si="7">D9+D14+D20+D29+D34+D39+D43</f>
        <v>70870</v>
      </c>
      <c r="E45" s="7">
        <f t="shared" si="7"/>
        <v>71400</v>
      </c>
      <c r="F45" s="7">
        <f t="shared" si="7"/>
        <v>71872</v>
      </c>
      <c r="G45" s="7">
        <f t="shared" si="7"/>
        <v>72248</v>
      </c>
      <c r="H45" s="7">
        <f t="shared" si="7"/>
        <v>74600</v>
      </c>
      <c r="I45" s="7">
        <f t="shared" si="7"/>
        <v>77600</v>
      </c>
      <c r="J45" s="7">
        <f t="shared" si="7"/>
        <v>82900</v>
      </c>
    </row>
    <row r="46" spans="2:10" ht="13.5" thickTop="1">
      <c r="B46" s="4" t="s">
        <v>10</v>
      </c>
      <c r="C46" s="4"/>
      <c r="D46" s="13">
        <v>70870</v>
      </c>
      <c r="E46" s="13">
        <v>71400</v>
      </c>
      <c r="F46" s="13">
        <v>71872</v>
      </c>
      <c r="G46" s="13">
        <v>72248</v>
      </c>
      <c r="H46" s="19">
        <v>74600</v>
      </c>
      <c r="I46" s="19">
        <v>77600</v>
      </c>
      <c r="J46" s="19">
        <v>82900</v>
      </c>
    </row>
    <row r="47" spans="2:10">
      <c r="B47" s="4"/>
      <c r="C47" s="4"/>
      <c r="D47" s="4"/>
      <c r="E47" s="4"/>
      <c r="F47" s="4"/>
      <c r="G47" s="4"/>
      <c r="I47" s="4"/>
      <c r="J47" s="4"/>
    </row>
    <row r="48" spans="2:10">
      <c r="B48" s="4"/>
      <c r="C48" s="4" t="s">
        <v>4</v>
      </c>
      <c r="D48" s="4">
        <v>2586</v>
      </c>
      <c r="E48" s="4">
        <v>2583</v>
      </c>
      <c r="F48" s="4">
        <v>2588</v>
      </c>
      <c r="G48" s="4">
        <v>2589</v>
      </c>
      <c r="H48" s="4">
        <v>2593</v>
      </c>
      <c r="I48" s="4">
        <v>2604</v>
      </c>
      <c r="J48" s="4">
        <v>2579</v>
      </c>
    </row>
    <row r="49" spans="2:10">
      <c r="B49" s="4"/>
      <c r="C49" s="4"/>
      <c r="D49" s="8">
        <f>D45/D48</f>
        <v>27.405259087393659</v>
      </c>
      <c r="E49" s="8">
        <f>E45/E48</f>
        <v>27.642276422764226</v>
      </c>
      <c r="F49" s="8">
        <f>F45/F48</f>
        <v>27.771251931993817</v>
      </c>
      <c r="G49" s="8">
        <f>G45/G48</f>
        <v>27.905755117806102</v>
      </c>
      <c r="H49" s="8">
        <f>H46/H48</f>
        <v>28.769764751253373</v>
      </c>
      <c r="I49" s="8">
        <f>I46/I48</f>
        <v>29.800307219662059</v>
      </c>
      <c r="J49" s="8">
        <f>J46/J48</f>
        <v>32.144241954245828</v>
      </c>
    </row>
    <row r="50" spans="2:10">
      <c r="B50" s="4" t="s">
        <v>6</v>
      </c>
      <c r="C50" s="4"/>
      <c r="D50" s="9">
        <f>D49/27.29-1</f>
        <v>4.2234916597163608E-3</v>
      </c>
      <c r="E50" s="9">
        <f>E49/27.41-1</f>
        <v>8.4741489516317881E-3</v>
      </c>
      <c r="F50" s="9">
        <f>F49/27.64-1</f>
        <v>4.7486227204709408E-3</v>
      </c>
      <c r="G50" s="9">
        <f>G49/27.77-1</f>
        <v>4.8885530358697693E-3</v>
      </c>
      <c r="H50" s="9">
        <f>H49/27.91-1</f>
        <v>3.0804899722442602E-2</v>
      </c>
      <c r="I50" s="9">
        <f>I49/28.77-1</f>
        <v>3.5811860259369555E-2</v>
      </c>
      <c r="J50" s="9">
        <f>J49/29.8-1</f>
        <v>7.8665837390799576E-2</v>
      </c>
    </row>
    <row r="51" spans="2:10">
      <c r="B51" s="4" t="s">
        <v>7</v>
      </c>
      <c r="C51" s="4"/>
      <c r="D51" s="9">
        <f>D48/2580-1</f>
        <v>2.3255813953488857E-3</v>
      </c>
      <c r="E51" s="9">
        <f>E48/2586-1</f>
        <v>-1.1600928074245731E-3</v>
      </c>
      <c r="F51" s="9">
        <f>F48/2583-1</f>
        <v>1.9357336430507743E-3</v>
      </c>
      <c r="G51" s="9">
        <f>G48/2588-1</f>
        <v>3.8639876352397629E-4</v>
      </c>
      <c r="H51" s="9">
        <f>H48/2589-1</f>
        <v>1.5449980687525233E-3</v>
      </c>
      <c r="I51" s="9">
        <f>I48/2593-1</f>
        <v>4.2421905129192972E-3</v>
      </c>
      <c r="J51" s="9">
        <f>J48/2604-1</f>
        <v>-9.6006144393241399E-3</v>
      </c>
    </row>
    <row r="52" spans="2:10">
      <c r="B52" s="4" t="s">
        <v>8</v>
      </c>
      <c r="C52" s="4"/>
      <c r="D52" s="9">
        <f>D45/70400-1</f>
        <v>6.6761363636362869E-3</v>
      </c>
      <c r="E52" s="9">
        <f>E45/70870-1</f>
        <v>7.4784817271060788E-3</v>
      </c>
      <c r="F52" s="9">
        <f>F45/71400-1</f>
        <v>6.610644257703191E-3</v>
      </c>
      <c r="G52" s="9">
        <f>G45/71872-1</f>
        <v>5.2315227070347525E-3</v>
      </c>
      <c r="H52" s="9">
        <f>H45/72248-1</f>
        <v>3.2554534381574518E-2</v>
      </c>
      <c r="I52" s="9">
        <f>I45/74600-1</f>
        <v>4.0214477211796273E-2</v>
      </c>
      <c r="J52" s="9">
        <f>J45/77600-1</f>
        <v>6.8298969072164928E-2</v>
      </c>
    </row>
    <row r="53" spans="2:10">
      <c r="C53" s="2"/>
      <c r="D53" s="2"/>
    </row>
    <row r="54" spans="2:10" ht="25.5">
      <c r="B54" s="20" t="s">
        <v>45</v>
      </c>
      <c r="C54" s="21"/>
      <c r="D54" s="21"/>
      <c r="E54" s="21"/>
      <c r="F54" s="21"/>
      <c r="G54" s="21"/>
      <c r="H54" s="21"/>
    </row>
    <row r="56" spans="2:10">
      <c r="B56" s="4" t="s">
        <v>42</v>
      </c>
      <c r="C56" s="22" t="s">
        <v>48</v>
      </c>
    </row>
  </sheetData>
  <phoneticPr fontId="0" type="noConversion"/>
  <printOptions horizontalCentered="1" verticalCentered="1"/>
  <pageMargins left="0.15748031496062992" right="0.15748031496062992" top="0.39370078740157483" bottom="0.39370078740157483" header="0" footer="0"/>
  <pageSetup paperSize="9" scale="91" orientation="portrait" horizontalDpi="4294967294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"/>
  <sheetViews>
    <sheetView workbookViewId="0">
      <selection activeCell="J23" sqref="J23"/>
    </sheetView>
  </sheetViews>
  <sheetFormatPr defaultRowHeight="12.75"/>
  <cols>
    <col min="3" max="3" width="9.140625" style="1"/>
  </cols>
  <sheetData/>
  <phoneticPr fontId="0" type="noConversion"/>
  <pageMargins left="0.15748031496062992" right="0.74803149606299213" top="0.98425196850393704" bottom="0.98425196850393704" header="0.51181102362204722" footer="0.51181102362204722"/>
  <pageSetup paperSize="9" scale="8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32" sqref="E32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gresford community council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Maurice</cp:lastModifiedBy>
  <cp:lastPrinted>2016-01-11T11:01:19Z</cp:lastPrinted>
  <dcterms:created xsi:type="dcterms:W3CDTF">2003-12-26T10:56:33Z</dcterms:created>
  <dcterms:modified xsi:type="dcterms:W3CDTF">2016-01-11T11:02:10Z</dcterms:modified>
</cp:coreProperties>
</file>